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1" i="1" l="1"/>
  <c r="E33" i="1"/>
  <c r="E32" i="1"/>
  <c r="E36" i="1"/>
  <c r="E37" i="1"/>
  <c r="E45" i="1"/>
  <c r="E50" i="1"/>
  <c r="E64" i="1"/>
  <c r="E65" i="1"/>
  <c r="E63" i="1"/>
  <c r="E49" i="1"/>
  <c r="F54" i="1" s="1"/>
  <c r="E53" i="1"/>
  <c r="E51" i="1"/>
  <c r="E69" i="1" l="1"/>
  <c r="E67" i="1"/>
  <c r="E78" i="1"/>
  <c r="F91" i="1"/>
  <c r="F85" i="1"/>
  <c r="E75" i="1" l="1"/>
  <c r="F78" i="1" s="1"/>
  <c r="F57" i="1"/>
  <c r="E38" i="1"/>
  <c r="F33" i="1"/>
  <c r="F45" i="1"/>
  <c r="F25" i="1"/>
  <c r="F18" i="1"/>
  <c r="F69" i="1" l="1"/>
  <c r="F38" i="1"/>
  <c r="F93" i="1" l="1"/>
</calcChain>
</file>

<file path=xl/sharedStrings.xml><?xml version="1.0" encoding="utf-8"?>
<sst xmlns="http://schemas.openxmlformats.org/spreadsheetml/2006/main" count="369" uniqueCount="83">
  <si>
    <t>Objective</t>
  </si>
  <si>
    <t>Page Likes</t>
  </si>
  <si>
    <t>Post Engagement</t>
  </si>
  <si>
    <t>November</t>
  </si>
  <si>
    <t>December</t>
  </si>
  <si>
    <t>Message</t>
  </si>
  <si>
    <t>Come for the Run! Stay for the Fun!</t>
  </si>
  <si>
    <t>POWERADE RUN BARBADOS 2014</t>
  </si>
  <si>
    <t>MARKETING COMMUNICATIONS GANTT CHART</t>
  </si>
  <si>
    <t>Budget (BDS $)</t>
  </si>
  <si>
    <t>POWERade Fun Mile</t>
  </si>
  <si>
    <t>Subtotal (BDS $)</t>
  </si>
  <si>
    <t>Target: Keywords - persons who use keywords such as “Barbados”, “Barbados Marathon”, “Barbados 10K”, “Run Barbados”, etc.; Display: Tablets, mobiles and desktop computers being using in Barbados.</t>
  </si>
  <si>
    <r>
      <t xml:space="preserve">Target: 2,000 total page likes; Reach: 130,000 persons: Demographic: Locals aged 16 - 65. </t>
    </r>
    <r>
      <rPr>
        <sz val="11"/>
        <color theme="0"/>
        <rFont val="Arial"/>
        <family val="2"/>
      </rPr>
      <t>(Ads will be increasingly targeted to persons interested in fitness, running, etc. based on performance).</t>
    </r>
  </si>
  <si>
    <t>Increase awareness and encourage registration</t>
  </si>
  <si>
    <t>CLIENT:</t>
  </si>
  <si>
    <t>DELIVERABLE:</t>
  </si>
  <si>
    <t>PROGRAMME DATES:</t>
  </si>
  <si>
    <t>November 9 - December 6, 2014</t>
  </si>
  <si>
    <t>Increase awareness and increase residual registration</t>
  </si>
  <si>
    <t>FACEBOOK ADS</t>
  </si>
  <si>
    <t>GOOGLE ADVERTISEMENTS</t>
  </si>
  <si>
    <t>EMAIL BLASTS</t>
  </si>
  <si>
    <t>Target: Internet savvy Barbadians of all strata who rely regularly on online communication for instant news and information updates.</t>
  </si>
  <si>
    <t>Channel</t>
  </si>
  <si>
    <t>Tell Barbados</t>
  </si>
  <si>
    <t>Impressions Barbados</t>
  </si>
  <si>
    <t>CEO Challenge</t>
  </si>
  <si>
    <t>PRESS ADS</t>
  </si>
  <si>
    <t>S</t>
  </si>
  <si>
    <t>M</t>
  </si>
  <si>
    <t>T</t>
  </si>
  <si>
    <t>W</t>
  </si>
  <si>
    <t>F</t>
  </si>
  <si>
    <t>Size</t>
  </si>
  <si>
    <t xml:space="preserve">Target: Barbadians aged 25 - 60 who rely on the daily print media for news updates. </t>
  </si>
  <si>
    <t>10x4/ 10" x 7"/ Colour</t>
  </si>
  <si>
    <t>Barbados Advocate</t>
  </si>
  <si>
    <t>Business Monday</t>
  </si>
  <si>
    <t>Mid-week Nation</t>
  </si>
  <si>
    <t>Sunday Sun</t>
  </si>
  <si>
    <t>Newspaper Insert/ Sunday Sun</t>
  </si>
  <si>
    <t>8.5"x11"/ $240x25K</t>
  </si>
  <si>
    <t>Barbados Today</t>
  </si>
  <si>
    <t>RADIO ADS</t>
  </si>
  <si>
    <t>STATION</t>
  </si>
  <si>
    <t>Website Ad</t>
  </si>
  <si>
    <t>Outdoor Banners</t>
  </si>
  <si>
    <t>VOB 92.9 FM</t>
  </si>
  <si>
    <t>LOVE 104.1 FM</t>
  </si>
  <si>
    <t>THE ONE 98.1 FM</t>
  </si>
  <si>
    <t>SLAM 101.1 FM</t>
  </si>
  <si>
    <t>HOTT 95.3 FM</t>
  </si>
  <si>
    <t>Prime time/ 30-second * 3 daily spots</t>
  </si>
  <si>
    <t>Two 4x4 Billboards</t>
  </si>
  <si>
    <t>Target: Barbadians of various age groups with interests ranging from popular culture to call-in programmes and news and current affairs.  Ads will be targeted where possible to cater to the varying audiences.</t>
  </si>
  <si>
    <t>RADIO PROGRAMMES</t>
  </si>
  <si>
    <t>Seven 5-minute programmes</t>
  </si>
  <si>
    <t>PROGRAMME LENGTH/ FREQUENCY</t>
  </si>
  <si>
    <t>AD SIZE/ FREQUENCY</t>
  </si>
  <si>
    <t>OUTDOOR BANNERS</t>
  </si>
  <si>
    <t>To alert persons traversing high traffic areas of the impending series dates.</t>
  </si>
  <si>
    <t>Business Authority</t>
  </si>
  <si>
    <t>Weekend Nation</t>
  </si>
  <si>
    <t>Full Page Full Colour</t>
  </si>
  <si>
    <t>Avid runners and running enthusiasts to share 1-minute videos on what running means to them</t>
  </si>
  <si>
    <t>VIDEO MESSAGES</t>
  </si>
  <si>
    <t>One Radio Half Hour/ Morning Show</t>
  </si>
  <si>
    <t>Prime time/ 30-second * 2 daily prime time spots</t>
  </si>
  <si>
    <t>Prime time/ 30-second * 2 daily spots</t>
  </si>
  <si>
    <t>Video Endorsements for social media</t>
  </si>
  <si>
    <t>Y 103.3 FM (with Runner Carlie Pipe)</t>
  </si>
  <si>
    <t>Race Count Down</t>
  </si>
  <si>
    <t>14x3/ 14" x 5.25"/ Colour</t>
  </si>
  <si>
    <t>10X 30-second videos</t>
  </si>
  <si>
    <t>0.94h x 7.58w/ One Month</t>
  </si>
  <si>
    <t>NOTES</t>
  </si>
  <si>
    <t xml:space="preserve">Nation Ads can be replaced by 1/4 pages to cut cost but won't have the impact.  The insert is a ' nice-to-have' though it would be impactful . </t>
  </si>
  <si>
    <t>Y103.3 half hour was included as the host for the show is a well-known runner, who is also recommended for the videos.</t>
  </si>
  <si>
    <t>TOTAL</t>
  </si>
  <si>
    <t>Live Race Coverage</t>
  </si>
  <si>
    <t>TBD</t>
  </si>
  <si>
    <t>VOB prices are worst case scenario; VOB to confirm a discounted package totally $7000 including 20 two-minute flashes starting next week, inclusive on one mention and one commercial; as well as 3 hours live coverage of the half marathon and the POWERade 10K; and 30 second spots.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</si>
</sst>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6"/>
      <color rgb="FFFFF500"/>
      <name val="Arial"/>
      <family val="2"/>
    </font>
    <font>
      <sz val="16"/>
      <color rgb="FFFFF500"/>
      <name val="Arial"/>
      <family val="2"/>
    </font>
    <font>
      <sz val="11"/>
      <color rgb="FFFFF5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500"/>
        <bgColor indexed="64"/>
      </patternFill>
    </fill>
    <fill>
      <patternFill patternType="solid">
        <fgColor rgb="FF29166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4" fillId="3" borderId="3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" fontId="11" fillId="5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500"/>
      <color rgb="FF29166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139126</xdr:colOff>
      <xdr:row>0</xdr:row>
      <xdr:rowOff>107021</xdr:rowOff>
    </xdr:from>
    <xdr:to>
      <xdr:col>1</xdr:col>
      <xdr:colOff>1168836</xdr:colOff>
      <xdr:row>9</xdr:row>
      <xdr:rowOff>150760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126" y="107021"/>
          <a:ext cx="1637444" cy="1694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0"/>
  <sheetViews>
    <sheetView tabSelected="1" zoomScale="55" zoomScaleNormal="55" workbookViewId="0">
      <pane xSplit="5" topLeftCell="F1" activePane="topRight" state="frozen"/>
      <selection pane="topRight" activeCell="I23" sqref="I23"/>
    </sheetView>
  </sheetViews>
  <sheetFormatPr defaultRowHeight="14.25" x14ac:dyDescent="0.25"/>
  <cols>
    <col min="1" max="1" width="9.140625" style="18"/>
    <col min="2" max="2" width="21" style="18" customWidth="1"/>
    <col min="3" max="3" width="67.7109375" style="25" bestFit="1" customWidth="1"/>
    <col min="4" max="4" width="55.5703125" style="9" bestFit="1" customWidth="1"/>
    <col min="5" max="5" width="19.28515625" style="33" bestFit="1" customWidth="1"/>
    <col min="6" max="6" width="20.7109375" style="33" bestFit="1" customWidth="1"/>
    <col min="7" max="13" width="4.85546875" style="9" customWidth="1"/>
    <col min="14" max="14" width="4.7109375" style="9" customWidth="1"/>
    <col min="15" max="19" width="4.85546875" style="9" customWidth="1"/>
    <col min="20" max="20" width="5" style="9" customWidth="1"/>
    <col min="21" max="21" width="4.7109375" style="9" customWidth="1"/>
    <col min="22" max="26" width="4.85546875" style="9" customWidth="1"/>
    <col min="27" max="27" width="5" style="9" customWidth="1"/>
    <col min="28" max="28" width="4.7109375" style="9" customWidth="1"/>
    <col min="29" max="33" width="4.85546875" style="9" customWidth="1"/>
    <col min="34" max="34" width="5" style="9" customWidth="1"/>
    <col min="35" max="35" width="4.7109375" style="9" customWidth="1"/>
    <col min="36" max="40" width="4.85546875" style="9" customWidth="1"/>
    <col min="41" max="41" width="5" style="9" customWidth="1"/>
    <col min="42" max="16384" width="9.140625" style="9"/>
  </cols>
  <sheetData>
    <row r="1" spans="1:41" s="18" customFormat="1" x14ac:dyDescent="0.25">
      <c r="E1" s="28"/>
      <c r="F1" s="28"/>
    </row>
    <row r="2" spans="1:41" s="18" customFormat="1" ht="15" x14ac:dyDescent="0.25">
      <c r="C2" s="19" t="s">
        <v>15</v>
      </c>
      <c r="D2" s="27" t="s">
        <v>7</v>
      </c>
      <c r="E2" s="28"/>
      <c r="F2" s="28"/>
    </row>
    <row r="3" spans="1:41" s="18" customFormat="1" x14ac:dyDescent="0.25">
      <c r="C3" s="19" t="s">
        <v>16</v>
      </c>
      <c r="D3" s="19" t="s">
        <v>8</v>
      </c>
      <c r="E3" s="28"/>
      <c r="F3" s="28"/>
    </row>
    <row r="4" spans="1:41" s="18" customFormat="1" x14ac:dyDescent="0.25">
      <c r="C4" s="19" t="s">
        <v>17</v>
      </c>
      <c r="D4" s="19" t="s">
        <v>18</v>
      </c>
      <c r="E4" s="28"/>
      <c r="F4" s="28"/>
    </row>
    <row r="5" spans="1:41" s="18" customFormat="1" x14ac:dyDescent="0.25">
      <c r="C5" s="24"/>
      <c r="E5" s="28"/>
      <c r="F5" s="28"/>
    </row>
    <row r="6" spans="1:41" s="18" customFormat="1" x14ac:dyDescent="0.25">
      <c r="C6" s="24"/>
      <c r="E6" s="28"/>
      <c r="F6" s="28"/>
    </row>
    <row r="7" spans="1:41" s="18" customFormat="1" x14ac:dyDescent="0.25">
      <c r="C7" s="24"/>
      <c r="E7" s="28"/>
      <c r="F7" s="28"/>
    </row>
    <row r="8" spans="1:41" s="18" customFormat="1" x14ac:dyDescent="0.25">
      <c r="C8" s="24"/>
      <c r="E8" s="28"/>
      <c r="F8" s="28"/>
    </row>
    <row r="9" spans="1:41" s="18" customFormat="1" x14ac:dyDescent="0.25">
      <c r="C9" s="24"/>
      <c r="E9" s="28"/>
      <c r="F9" s="28"/>
    </row>
    <row r="10" spans="1:41" s="18" customFormat="1" x14ac:dyDescent="0.25">
      <c r="C10" s="24"/>
      <c r="E10" s="28"/>
      <c r="F10" s="28"/>
    </row>
    <row r="11" spans="1:41" s="18" customFormat="1" x14ac:dyDescent="0.25">
      <c r="E11" s="28"/>
      <c r="F11" s="28"/>
    </row>
    <row r="12" spans="1:41" s="22" customFormat="1" ht="15" x14ac:dyDescent="0.25">
      <c r="A12" s="19"/>
      <c r="B12" s="19"/>
      <c r="C12" s="26" t="s">
        <v>20</v>
      </c>
      <c r="E12" s="34"/>
      <c r="F12" s="34"/>
      <c r="G12" s="22" t="s">
        <v>3</v>
      </c>
      <c r="K12" s="23"/>
      <c r="L12" s="23"/>
      <c r="M12" s="23"/>
      <c r="AB12" s="22" t="s">
        <v>4</v>
      </c>
    </row>
    <row r="13" spans="1:41" s="22" customFormat="1" ht="15" x14ac:dyDescent="0.25">
      <c r="A13" s="19"/>
      <c r="B13" s="19"/>
      <c r="C13" s="26"/>
      <c r="E13" s="34"/>
      <c r="F13" s="34"/>
      <c r="G13" s="22" t="s">
        <v>29</v>
      </c>
      <c r="H13" s="22" t="s">
        <v>30</v>
      </c>
      <c r="I13" s="22" t="s">
        <v>31</v>
      </c>
      <c r="J13" s="22" t="s">
        <v>32</v>
      </c>
      <c r="K13" s="23" t="s">
        <v>31</v>
      </c>
      <c r="L13" s="23" t="s">
        <v>33</v>
      </c>
      <c r="M13" s="23" t="s">
        <v>29</v>
      </c>
      <c r="N13" s="22" t="s">
        <v>29</v>
      </c>
      <c r="O13" s="22" t="s">
        <v>30</v>
      </c>
      <c r="P13" s="22" t="s">
        <v>31</v>
      </c>
      <c r="Q13" s="22" t="s">
        <v>32</v>
      </c>
      <c r="R13" s="23" t="s">
        <v>31</v>
      </c>
      <c r="S13" s="23" t="s">
        <v>33</v>
      </c>
      <c r="T13" s="23" t="s">
        <v>29</v>
      </c>
      <c r="U13" s="22" t="s">
        <v>29</v>
      </c>
      <c r="V13" s="22" t="s">
        <v>30</v>
      </c>
      <c r="W13" s="22" t="s">
        <v>31</v>
      </c>
      <c r="X13" s="22" t="s">
        <v>32</v>
      </c>
      <c r="Y13" s="23" t="s">
        <v>31</v>
      </c>
      <c r="Z13" s="23" t="s">
        <v>33</v>
      </c>
      <c r="AA13" s="23" t="s">
        <v>29</v>
      </c>
      <c r="AB13" s="22" t="s">
        <v>29</v>
      </c>
      <c r="AC13" s="22" t="s">
        <v>30</v>
      </c>
      <c r="AD13" s="22" t="s">
        <v>31</v>
      </c>
      <c r="AE13" s="22" t="s">
        <v>32</v>
      </c>
      <c r="AF13" s="23" t="s">
        <v>31</v>
      </c>
      <c r="AG13" s="23" t="s">
        <v>33</v>
      </c>
      <c r="AH13" s="23" t="s">
        <v>29</v>
      </c>
      <c r="AI13" s="22" t="s">
        <v>29</v>
      </c>
      <c r="AJ13" s="22" t="s">
        <v>30</v>
      </c>
      <c r="AM13" s="23"/>
      <c r="AN13" s="23"/>
      <c r="AO13" s="23"/>
    </row>
    <row r="14" spans="1:41" s="2" customFormat="1" ht="54" customHeight="1" x14ac:dyDescent="0.25">
      <c r="A14" s="19"/>
      <c r="B14" s="19"/>
      <c r="C14" s="48" t="s">
        <v>13</v>
      </c>
      <c r="D14" s="49"/>
      <c r="E14" s="29"/>
      <c r="F14" s="29"/>
      <c r="G14" s="2">
        <v>9</v>
      </c>
      <c r="H14" s="2">
        <v>10</v>
      </c>
      <c r="I14" s="2">
        <v>11</v>
      </c>
      <c r="J14" s="2">
        <v>12</v>
      </c>
      <c r="K14" s="3">
        <v>13</v>
      </c>
      <c r="L14" s="3">
        <v>14</v>
      </c>
      <c r="M14" s="3">
        <v>15</v>
      </c>
      <c r="N14" s="2">
        <v>16</v>
      </c>
      <c r="O14" s="2">
        <v>17</v>
      </c>
      <c r="P14" s="2">
        <v>18</v>
      </c>
      <c r="Q14" s="2">
        <v>19</v>
      </c>
      <c r="R14" s="2">
        <v>20</v>
      </c>
      <c r="S14" s="2">
        <v>21</v>
      </c>
      <c r="T14" s="2">
        <v>22</v>
      </c>
      <c r="U14" s="2">
        <v>23</v>
      </c>
      <c r="V14" s="2">
        <v>24</v>
      </c>
      <c r="W14" s="2">
        <v>25</v>
      </c>
      <c r="X14" s="2">
        <v>26</v>
      </c>
      <c r="Y14" s="2">
        <v>27</v>
      </c>
      <c r="Z14" s="2">
        <v>28</v>
      </c>
      <c r="AA14" s="2">
        <v>29</v>
      </c>
      <c r="AB14" s="2">
        <v>30</v>
      </c>
      <c r="AC14" s="2">
        <v>1</v>
      </c>
      <c r="AD14" s="2">
        <v>2</v>
      </c>
      <c r="AE14" s="2">
        <v>3</v>
      </c>
      <c r="AF14" s="2">
        <v>4</v>
      </c>
      <c r="AG14" s="2">
        <v>5</v>
      </c>
      <c r="AH14" s="2">
        <v>6</v>
      </c>
      <c r="AI14" s="2">
        <v>7</v>
      </c>
      <c r="AJ14" s="2">
        <v>8</v>
      </c>
    </row>
    <row r="15" spans="1:41" s="11" customFormat="1" ht="15" x14ac:dyDescent="0.25">
      <c r="A15" s="18"/>
      <c r="B15" s="18"/>
      <c r="C15" s="4" t="s">
        <v>0</v>
      </c>
      <c r="D15" s="4" t="s">
        <v>5</v>
      </c>
      <c r="E15" s="30" t="s">
        <v>9</v>
      </c>
      <c r="F15" s="30" t="s">
        <v>11</v>
      </c>
    </row>
    <row r="16" spans="1:41" s="11" customFormat="1" ht="15" x14ac:dyDescent="0.25">
      <c r="A16" s="18"/>
      <c r="B16" s="18"/>
      <c r="C16" s="4" t="s">
        <v>1</v>
      </c>
      <c r="D16" s="5" t="s">
        <v>6</v>
      </c>
      <c r="E16" s="31">
        <v>250</v>
      </c>
      <c r="F16" s="3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</row>
    <row r="17" spans="1:41" s="11" customFormat="1" ht="15" x14ac:dyDescent="0.25">
      <c r="A17" s="18"/>
      <c r="B17" s="18"/>
      <c r="C17" s="4" t="s">
        <v>2</v>
      </c>
      <c r="D17" s="11" t="s">
        <v>10</v>
      </c>
      <c r="E17" s="32">
        <v>100</v>
      </c>
      <c r="F17" s="32"/>
      <c r="G17" s="13"/>
      <c r="H17" s="13"/>
      <c r="I17" s="13"/>
      <c r="J17" s="13"/>
      <c r="K17" s="13"/>
      <c r="L17" s="13"/>
      <c r="M17" s="13"/>
      <c r="U17" s="12"/>
      <c r="V17" s="12"/>
      <c r="W17" s="12"/>
      <c r="X17" s="12"/>
      <c r="Y17" s="12"/>
      <c r="Z17" s="12"/>
      <c r="AA17" s="12"/>
      <c r="AB17" s="12"/>
    </row>
    <row r="18" spans="1:41" s="11" customFormat="1" ht="15" x14ac:dyDescent="0.25">
      <c r="A18" s="18"/>
      <c r="B18" s="18"/>
      <c r="C18" s="4" t="s">
        <v>2</v>
      </c>
      <c r="D18" s="11" t="s">
        <v>72</v>
      </c>
      <c r="E18" s="32">
        <v>150</v>
      </c>
      <c r="F18" s="32">
        <f>(E16+E17+E18)</f>
        <v>500</v>
      </c>
      <c r="G18" s="13"/>
      <c r="H18" s="13"/>
      <c r="I18" s="13"/>
      <c r="J18" s="13"/>
      <c r="K18" s="13"/>
      <c r="L18" s="13"/>
      <c r="M18" s="13"/>
      <c r="AB18" s="12"/>
      <c r="AC18" s="12"/>
      <c r="AD18" s="12"/>
      <c r="AE18" s="12"/>
      <c r="AF18" s="12"/>
    </row>
    <row r="19" spans="1:41" s="13" customFormat="1" ht="15" x14ac:dyDescent="0.25">
      <c r="A19" s="21"/>
      <c r="B19" s="21"/>
      <c r="C19" s="6"/>
      <c r="E19" s="35"/>
      <c r="F19" s="35"/>
    </row>
    <row r="20" spans="1:41" s="11" customFormat="1" ht="15" x14ac:dyDescent="0.25">
      <c r="A20" s="20"/>
      <c r="B20" s="20"/>
      <c r="C20" s="1" t="s">
        <v>21</v>
      </c>
      <c r="D20" s="2"/>
      <c r="E20" s="29"/>
      <c r="F20" s="43"/>
      <c r="G20" s="2" t="s">
        <v>3</v>
      </c>
      <c r="H20" s="2"/>
      <c r="I20" s="2"/>
      <c r="J20" s="2"/>
      <c r="K20" s="2"/>
      <c r="L20" s="3"/>
      <c r="M20" s="3"/>
      <c r="N20" s="3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2" t="s">
        <v>4</v>
      </c>
      <c r="AC20" s="2"/>
      <c r="AD20" s="2"/>
      <c r="AE20" s="2"/>
      <c r="AF20" s="2"/>
      <c r="AG20" s="2"/>
      <c r="AH20" s="2"/>
      <c r="AI20" s="2"/>
      <c r="AJ20" s="2"/>
      <c r="AK20" s="2"/>
    </row>
    <row r="21" spans="1:41" s="22" customFormat="1" ht="15" x14ac:dyDescent="0.25">
      <c r="A21" s="19"/>
      <c r="B21" s="19"/>
      <c r="C21" s="26"/>
      <c r="E21" s="34"/>
      <c r="F21" s="34"/>
      <c r="G21" s="22" t="s">
        <v>29</v>
      </c>
      <c r="H21" s="22" t="s">
        <v>30</v>
      </c>
      <c r="I21" s="22" t="s">
        <v>31</v>
      </c>
      <c r="J21" s="22" t="s">
        <v>32</v>
      </c>
      <c r="K21" s="23" t="s">
        <v>31</v>
      </c>
      <c r="L21" s="23" t="s">
        <v>33</v>
      </c>
      <c r="M21" s="23" t="s">
        <v>29</v>
      </c>
      <c r="N21" s="22" t="s">
        <v>29</v>
      </c>
      <c r="O21" s="22" t="s">
        <v>30</v>
      </c>
      <c r="P21" s="22" t="s">
        <v>31</v>
      </c>
      <c r="Q21" s="22" t="s">
        <v>32</v>
      </c>
      <c r="R21" s="23" t="s">
        <v>31</v>
      </c>
      <c r="S21" s="23" t="s">
        <v>33</v>
      </c>
      <c r="T21" s="23" t="s">
        <v>29</v>
      </c>
      <c r="U21" s="22" t="s">
        <v>29</v>
      </c>
      <c r="V21" s="22" t="s">
        <v>30</v>
      </c>
      <c r="W21" s="22" t="s">
        <v>31</v>
      </c>
      <c r="X21" s="22" t="s">
        <v>32</v>
      </c>
      <c r="Y21" s="23" t="s">
        <v>31</v>
      </c>
      <c r="Z21" s="23" t="s">
        <v>33</v>
      </c>
      <c r="AA21" s="23" t="s">
        <v>29</v>
      </c>
      <c r="AB21" s="22" t="s">
        <v>29</v>
      </c>
      <c r="AC21" s="22" t="s">
        <v>30</v>
      </c>
      <c r="AD21" s="22" t="s">
        <v>31</v>
      </c>
      <c r="AE21" s="22" t="s">
        <v>32</v>
      </c>
      <c r="AF21" s="23" t="s">
        <v>31</v>
      </c>
      <c r="AG21" s="23" t="s">
        <v>33</v>
      </c>
      <c r="AH21" s="23" t="s">
        <v>29</v>
      </c>
      <c r="AI21" s="22" t="s">
        <v>29</v>
      </c>
      <c r="AJ21" s="22" t="s">
        <v>30</v>
      </c>
      <c r="AM21" s="23"/>
      <c r="AN21" s="23"/>
      <c r="AO21" s="23"/>
    </row>
    <row r="22" spans="1:41" s="11" customFormat="1" ht="51" customHeight="1" x14ac:dyDescent="0.25">
      <c r="A22" s="20"/>
      <c r="B22" s="20"/>
      <c r="C22" s="48" t="s">
        <v>12</v>
      </c>
      <c r="D22" s="49"/>
      <c r="E22" s="29"/>
      <c r="F22" s="43"/>
      <c r="G22" s="2">
        <v>9</v>
      </c>
      <c r="H22" s="2">
        <v>10</v>
      </c>
      <c r="I22" s="2">
        <v>11</v>
      </c>
      <c r="J22" s="2">
        <v>12</v>
      </c>
      <c r="K22" s="2">
        <v>13</v>
      </c>
      <c r="L22" s="3">
        <v>14</v>
      </c>
      <c r="M22" s="3">
        <v>15</v>
      </c>
      <c r="N22" s="3">
        <v>16</v>
      </c>
      <c r="O22" s="2">
        <v>17</v>
      </c>
      <c r="P22" s="2">
        <v>18</v>
      </c>
      <c r="Q22" s="2">
        <v>19</v>
      </c>
      <c r="R22" s="2">
        <v>20</v>
      </c>
      <c r="S22" s="2">
        <v>21</v>
      </c>
      <c r="T22" s="2">
        <v>22</v>
      </c>
      <c r="U22" s="2">
        <v>23</v>
      </c>
      <c r="V22" s="2">
        <v>24</v>
      </c>
      <c r="W22" s="2">
        <v>25</v>
      </c>
      <c r="X22" s="2">
        <v>26</v>
      </c>
      <c r="Y22" s="2">
        <v>27</v>
      </c>
      <c r="Z22" s="2">
        <v>28</v>
      </c>
      <c r="AA22" s="2">
        <v>29</v>
      </c>
      <c r="AB22" s="2">
        <v>30</v>
      </c>
      <c r="AC22" s="2">
        <v>1</v>
      </c>
      <c r="AD22" s="2">
        <v>2</v>
      </c>
      <c r="AE22" s="2">
        <v>3</v>
      </c>
      <c r="AF22" s="2">
        <v>4</v>
      </c>
      <c r="AG22" s="2">
        <v>5</v>
      </c>
      <c r="AH22" s="2">
        <v>6</v>
      </c>
      <c r="AI22" s="2">
        <v>7</v>
      </c>
      <c r="AJ22" s="2">
        <v>8</v>
      </c>
      <c r="AK22" s="2"/>
    </row>
    <row r="23" spans="1:41" s="13" customFormat="1" ht="15" customHeight="1" x14ac:dyDescent="0.25">
      <c r="A23" s="21"/>
      <c r="B23" s="21"/>
      <c r="C23" s="4" t="s">
        <v>0</v>
      </c>
      <c r="D23" s="4" t="s">
        <v>5</v>
      </c>
      <c r="E23" s="30" t="s">
        <v>9</v>
      </c>
      <c r="F23" s="30" t="s">
        <v>11</v>
      </c>
      <c r="G23" s="7"/>
      <c r="H23" s="7"/>
      <c r="I23" s="7"/>
      <c r="J23" s="7"/>
      <c r="K23" s="7"/>
      <c r="L23" s="8"/>
      <c r="M23" s="8"/>
      <c r="N23" s="8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</row>
    <row r="24" spans="1:41" s="13" customFormat="1" ht="15" customHeight="1" x14ac:dyDescent="0.25">
      <c r="A24" s="21"/>
      <c r="B24" s="21"/>
      <c r="C24" s="4" t="s">
        <v>14</v>
      </c>
      <c r="D24" s="5" t="s">
        <v>6</v>
      </c>
      <c r="E24" s="31">
        <v>300</v>
      </c>
      <c r="F24" s="30"/>
      <c r="G24" s="7"/>
      <c r="H24" s="7"/>
      <c r="I24" s="7"/>
      <c r="J24" s="15"/>
      <c r="K24" s="15"/>
      <c r="L24" s="16"/>
      <c r="M24" s="16"/>
      <c r="N24" s="16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7"/>
      <c r="AK24" s="7"/>
    </row>
    <row r="25" spans="1:41" s="13" customFormat="1" ht="15" customHeight="1" x14ac:dyDescent="0.25">
      <c r="A25" s="21"/>
      <c r="B25" s="21"/>
      <c r="C25" s="4" t="s">
        <v>19</v>
      </c>
      <c r="D25" s="11" t="s">
        <v>10</v>
      </c>
      <c r="E25" s="31">
        <v>100</v>
      </c>
      <c r="F25" s="31">
        <f>(E24+E25)</f>
        <v>400</v>
      </c>
      <c r="G25" s="7"/>
      <c r="H25" s="7"/>
      <c r="I25" s="7"/>
      <c r="J25" s="7"/>
      <c r="K25" s="7"/>
      <c r="L25" s="8"/>
      <c r="M25" s="8"/>
      <c r="N25" s="8"/>
      <c r="O25" s="7"/>
      <c r="P25" s="7"/>
      <c r="Q25" s="7"/>
      <c r="R25" s="7"/>
      <c r="S25" s="7"/>
      <c r="T25" s="7"/>
      <c r="U25" s="7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7"/>
      <c r="AI25" s="7"/>
      <c r="AJ25" s="7"/>
      <c r="AK25" s="7"/>
    </row>
    <row r="26" spans="1:41" s="13" customFormat="1" ht="15" x14ac:dyDescent="0.25">
      <c r="A26" s="21"/>
      <c r="B26" s="21"/>
      <c r="C26" s="6"/>
      <c r="E26" s="36"/>
      <c r="F26" s="35"/>
    </row>
    <row r="27" spans="1:41" s="11" customFormat="1" ht="15" x14ac:dyDescent="0.25">
      <c r="A27" s="20"/>
      <c r="B27" s="20"/>
      <c r="C27" s="1" t="s">
        <v>22</v>
      </c>
      <c r="D27" s="2"/>
      <c r="E27" s="29"/>
      <c r="F27" s="43"/>
      <c r="G27" s="2" t="s">
        <v>3</v>
      </c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2" t="s">
        <v>4</v>
      </c>
      <c r="AC27" s="2"/>
      <c r="AD27" s="2"/>
      <c r="AE27" s="2"/>
      <c r="AF27" s="2"/>
      <c r="AG27" s="2"/>
      <c r="AH27" s="2"/>
      <c r="AI27" s="2"/>
      <c r="AJ27" s="2"/>
      <c r="AK27" s="2"/>
    </row>
    <row r="28" spans="1:41" s="22" customFormat="1" ht="15" x14ac:dyDescent="0.25">
      <c r="A28" s="19"/>
      <c r="B28" s="19"/>
      <c r="C28" s="26"/>
      <c r="E28" s="34"/>
      <c r="F28" s="34"/>
      <c r="G28" s="22" t="s">
        <v>29</v>
      </c>
      <c r="H28" s="22" t="s">
        <v>30</v>
      </c>
      <c r="I28" s="22" t="s">
        <v>31</v>
      </c>
      <c r="J28" s="22" t="s">
        <v>32</v>
      </c>
      <c r="K28" s="23" t="s">
        <v>31</v>
      </c>
      <c r="L28" s="23" t="s">
        <v>33</v>
      </c>
      <c r="M28" s="23" t="s">
        <v>29</v>
      </c>
      <c r="N28" s="22" t="s">
        <v>29</v>
      </c>
      <c r="O28" s="22" t="s">
        <v>30</v>
      </c>
      <c r="P28" s="22" t="s">
        <v>31</v>
      </c>
      <c r="Q28" s="22" t="s">
        <v>32</v>
      </c>
      <c r="R28" s="23" t="s">
        <v>31</v>
      </c>
      <c r="S28" s="23" t="s">
        <v>33</v>
      </c>
      <c r="T28" s="23" t="s">
        <v>29</v>
      </c>
      <c r="U28" s="22" t="s">
        <v>29</v>
      </c>
      <c r="V28" s="22" t="s">
        <v>30</v>
      </c>
      <c r="W28" s="22" t="s">
        <v>31</v>
      </c>
      <c r="X28" s="22" t="s">
        <v>32</v>
      </c>
      <c r="Y28" s="23" t="s">
        <v>31</v>
      </c>
      <c r="Z28" s="23" t="s">
        <v>33</v>
      </c>
      <c r="AA28" s="23" t="s">
        <v>29</v>
      </c>
      <c r="AB28" s="22" t="s">
        <v>29</v>
      </c>
      <c r="AC28" s="22" t="s">
        <v>30</v>
      </c>
      <c r="AD28" s="22" t="s">
        <v>31</v>
      </c>
      <c r="AE28" s="22" t="s">
        <v>32</v>
      </c>
      <c r="AF28" s="23" t="s">
        <v>31</v>
      </c>
      <c r="AG28" s="23" t="s">
        <v>33</v>
      </c>
      <c r="AH28" s="23" t="s">
        <v>29</v>
      </c>
      <c r="AI28" s="22" t="s">
        <v>29</v>
      </c>
      <c r="AJ28" s="22" t="s">
        <v>30</v>
      </c>
      <c r="AM28" s="23"/>
      <c r="AN28" s="23"/>
      <c r="AO28" s="23"/>
    </row>
    <row r="29" spans="1:41" s="11" customFormat="1" ht="51" customHeight="1" x14ac:dyDescent="0.25">
      <c r="A29" s="20"/>
      <c r="B29" s="20"/>
      <c r="C29" s="48" t="s">
        <v>23</v>
      </c>
      <c r="D29" s="49"/>
      <c r="E29" s="29"/>
      <c r="F29" s="43"/>
      <c r="G29" s="2">
        <v>9</v>
      </c>
      <c r="H29" s="2">
        <v>10</v>
      </c>
      <c r="I29" s="2">
        <v>11</v>
      </c>
      <c r="J29" s="2">
        <v>12</v>
      </c>
      <c r="K29" s="2">
        <v>13</v>
      </c>
      <c r="L29" s="3">
        <v>14</v>
      </c>
      <c r="M29" s="3">
        <v>15</v>
      </c>
      <c r="N29" s="3">
        <v>16</v>
      </c>
      <c r="O29" s="2">
        <v>17</v>
      </c>
      <c r="P29" s="2">
        <v>18</v>
      </c>
      <c r="Q29" s="2">
        <v>19</v>
      </c>
      <c r="R29" s="2">
        <v>20</v>
      </c>
      <c r="S29" s="2">
        <v>21</v>
      </c>
      <c r="T29" s="2">
        <v>22</v>
      </c>
      <c r="U29" s="2">
        <v>23</v>
      </c>
      <c r="V29" s="2">
        <v>24</v>
      </c>
      <c r="W29" s="2">
        <v>25</v>
      </c>
      <c r="X29" s="2">
        <v>26</v>
      </c>
      <c r="Y29" s="2">
        <v>27</v>
      </c>
      <c r="Z29" s="2">
        <v>28</v>
      </c>
      <c r="AA29" s="2">
        <v>29</v>
      </c>
      <c r="AB29" s="2">
        <v>30</v>
      </c>
      <c r="AC29" s="2">
        <v>1</v>
      </c>
      <c r="AD29" s="2">
        <v>2</v>
      </c>
      <c r="AE29" s="2">
        <v>3</v>
      </c>
      <c r="AF29" s="2">
        <v>4</v>
      </c>
      <c r="AG29" s="2">
        <v>5</v>
      </c>
      <c r="AH29" s="2">
        <v>6</v>
      </c>
      <c r="AI29" s="2">
        <v>7</v>
      </c>
      <c r="AJ29" s="2">
        <v>8</v>
      </c>
      <c r="AK29" s="2"/>
    </row>
    <row r="30" spans="1:41" s="13" customFormat="1" ht="15" customHeight="1" x14ac:dyDescent="0.25">
      <c r="A30" s="21"/>
      <c r="B30" s="21"/>
      <c r="C30" s="4" t="s">
        <v>24</v>
      </c>
      <c r="D30" s="4" t="s">
        <v>5</v>
      </c>
      <c r="E30" s="30" t="s">
        <v>9</v>
      </c>
      <c r="F30" s="30" t="s">
        <v>11</v>
      </c>
      <c r="G30" s="7"/>
      <c r="H30" s="7"/>
      <c r="I30" s="7"/>
      <c r="J30" s="7"/>
      <c r="K30" s="7"/>
      <c r="L30" s="8"/>
      <c r="M30" s="8"/>
      <c r="N30" s="8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</row>
    <row r="31" spans="1:41" s="11" customFormat="1" ht="15" x14ac:dyDescent="0.25">
      <c r="A31" s="18"/>
      <c r="B31" s="18"/>
      <c r="C31" s="4" t="s">
        <v>25</v>
      </c>
      <c r="D31" s="5" t="s">
        <v>6</v>
      </c>
      <c r="E31" s="32">
        <f>(100*5)</f>
        <v>500</v>
      </c>
      <c r="F31" s="32"/>
      <c r="J31" s="12"/>
      <c r="O31" s="12"/>
      <c r="S31" s="12"/>
      <c r="X31" s="12"/>
      <c r="AF31" s="12"/>
    </row>
    <row r="32" spans="1:41" s="11" customFormat="1" ht="15" x14ac:dyDescent="0.25">
      <c r="A32" s="18"/>
      <c r="B32" s="18"/>
      <c r="C32" s="4"/>
      <c r="D32" s="11" t="s">
        <v>27</v>
      </c>
      <c r="E32" s="32">
        <f>(100*2)</f>
        <v>200</v>
      </c>
      <c r="F32" s="32"/>
      <c r="J32" s="12"/>
      <c r="O32" s="12"/>
      <c r="S32" s="13"/>
    </row>
    <row r="33" spans="1:41" s="11" customFormat="1" ht="15" x14ac:dyDescent="0.25">
      <c r="A33" s="18"/>
      <c r="B33" s="18"/>
      <c r="C33" s="4"/>
      <c r="D33" s="11" t="s">
        <v>10</v>
      </c>
      <c r="E33" s="32">
        <f>(100*3)</f>
        <v>300</v>
      </c>
      <c r="F33" s="32">
        <f>(E31+E32+E33)</f>
        <v>1000</v>
      </c>
      <c r="L33" s="12"/>
      <c r="X33" s="15"/>
      <c r="AD33" s="7"/>
      <c r="AF33" s="15"/>
    </row>
    <row r="34" spans="1:41" s="11" customFormat="1" ht="15" x14ac:dyDescent="0.25">
      <c r="A34" s="18"/>
      <c r="B34" s="18"/>
      <c r="C34" s="4"/>
      <c r="E34" s="32"/>
      <c r="F34" s="32"/>
    </row>
    <row r="35" spans="1:41" s="11" customFormat="1" ht="15" x14ac:dyDescent="0.25">
      <c r="A35" s="18"/>
      <c r="B35" s="18"/>
      <c r="C35" s="4" t="s">
        <v>26</v>
      </c>
      <c r="D35" s="4" t="s">
        <v>5</v>
      </c>
      <c r="E35" s="30" t="s">
        <v>9</v>
      </c>
      <c r="F35" s="30" t="s">
        <v>11</v>
      </c>
      <c r="G35" s="7"/>
      <c r="H35" s="7"/>
      <c r="I35" s="7"/>
      <c r="J35" s="7"/>
      <c r="K35" s="7"/>
      <c r="L35" s="8"/>
      <c r="M35" s="8"/>
      <c r="N35" s="8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</row>
    <row r="36" spans="1:41" s="11" customFormat="1" x14ac:dyDescent="0.25">
      <c r="A36" s="18"/>
      <c r="B36" s="18"/>
      <c r="D36" s="5" t="s">
        <v>6</v>
      </c>
      <c r="E36" s="32">
        <f>(90*5)</f>
        <v>450</v>
      </c>
      <c r="F36" s="32"/>
      <c r="J36" s="12"/>
      <c r="O36" s="12"/>
      <c r="S36" s="12"/>
      <c r="X36" s="12"/>
      <c r="AE36" s="63"/>
    </row>
    <row r="37" spans="1:41" s="11" customFormat="1" x14ac:dyDescent="0.25">
      <c r="A37" s="18"/>
      <c r="B37" s="18"/>
      <c r="D37" s="11" t="s">
        <v>27</v>
      </c>
      <c r="E37" s="32">
        <f>(90*2)</f>
        <v>180</v>
      </c>
      <c r="F37" s="32"/>
      <c r="J37" s="12"/>
      <c r="O37" s="12"/>
      <c r="S37" s="13"/>
    </row>
    <row r="38" spans="1:41" s="11" customFormat="1" x14ac:dyDescent="0.25">
      <c r="A38" s="18"/>
      <c r="B38" s="18"/>
      <c r="D38" s="11" t="s">
        <v>10</v>
      </c>
      <c r="E38" s="32">
        <f>(90*3)</f>
        <v>270</v>
      </c>
      <c r="F38" s="32">
        <f>(E36+E37+E38)</f>
        <v>900</v>
      </c>
      <c r="Q38" s="12"/>
      <c r="X38" s="15"/>
      <c r="AD38" s="15"/>
      <c r="AF38" s="7"/>
    </row>
    <row r="39" spans="1:41" s="11" customFormat="1" x14ac:dyDescent="0.25">
      <c r="A39" s="18"/>
      <c r="B39" s="18"/>
      <c r="E39" s="32"/>
      <c r="F39" s="32"/>
    </row>
    <row r="40" spans="1:41" s="11" customFormat="1" ht="15" x14ac:dyDescent="0.25">
      <c r="A40" s="20"/>
      <c r="B40" s="20"/>
      <c r="C40" s="1" t="s">
        <v>28</v>
      </c>
      <c r="D40" s="2"/>
      <c r="E40" s="29"/>
      <c r="F40" s="43"/>
      <c r="G40" s="2" t="s">
        <v>3</v>
      </c>
      <c r="H40" s="2"/>
      <c r="I40" s="2"/>
      <c r="J40" s="2"/>
      <c r="K40" s="2"/>
      <c r="L40" s="3"/>
      <c r="M40" s="3"/>
      <c r="N40" s="3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2" t="s">
        <v>4</v>
      </c>
      <c r="AC40" s="2"/>
      <c r="AD40" s="2"/>
      <c r="AE40" s="2"/>
      <c r="AF40" s="2"/>
      <c r="AG40" s="2"/>
      <c r="AH40" s="2"/>
      <c r="AI40" s="2"/>
      <c r="AJ40" s="2"/>
      <c r="AK40" s="2"/>
    </row>
    <row r="41" spans="1:41" s="22" customFormat="1" ht="15" x14ac:dyDescent="0.25">
      <c r="A41" s="19"/>
      <c r="B41" s="19"/>
      <c r="C41" s="26"/>
      <c r="E41" s="34"/>
      <c r="F41" s="34"/>
      <c r="G41" s="22" t="s">
        <v>29</v>
      </c>
      <c r="H41" s="22" t="s">
        <v>30</v>
      </c>
      <c r="I41" s="22" t="s">
        <v>31</v>
      </c>
      <c r="J41" s="22" t="s">
        <v>32</v>
      </c>
      <c r="K41" s="23" t="s">
        <v>31</v>
      </c>
      <c r="L41" s="23" t="s">
        <v>33</v>
      </c>
      <c r="M41" s="23" t="s">
        <v>29</v>
      </c>
      <c r="N41" s="22" t="s">
        <v>29</v>
      </c>
      <c r="O41" s="22" t="s">
        <v>30</v>
      </c>
      <c r="P41" s="22" t="s">
        <v>31</v>
      </c>
      <c r="Q41" s="22" t="s">
        <v>32</v>
      </c>
      <c r="R41" s="23" t="s">
        <v>31</v>
      </c>
      <c r="S41" s="23" t="s">
        <v>33</v>
      </c>
      <c r="T41" s="23" t="s">
        <v>29</v>
      </c>
      <c r="U41" s="22" t="s">
        <v>29</v>
      </c>
      <c r="V41" s="22" t="s">
        <v>30</v>
      </c>
      <c r="W41" s="22" t="s">
        <v>31</v>
      </c>
      <c r="X41" s="22" t="s">
        <v>32</v>
      </c>
      <c r="Y41" s="23" t="s">
        <v>31</v>
      </c>
      <c r="Z41" s="23" t="s">
        <v>33</v>
      </c>
      <c r="AA41" s="23" t="s">
        <v>29</v>
      </c>
      <c r="AB41" s="22" t="s">
        <v>29</v>
      </c>
      <c r="AC41" s="22" t="s">
        <v>30</v>
      </c>
      <c r="AD41" s="22" t="s">
        <v>31</v>
      </c>
      <c r="AE41" s="22" t="s">
        <v>32</v>
      </c>
      <c r="AF41" s="23" t="s">
        <v>31</v>
      </c>
      <c r="AG41" s="23" t="s">
        <v>33</v>
      </c>
      <c r="AH41" s="23" t="s">
        <v>29</v>
      </c>
      <c r="AI41" s="22" t="s">
        <v>29</v>
      </c>
      <c r="AJ41" s="22" t="s">
        <v>30</v>
      </c>
      <c r="AM41" s="23"/>
      <c r="AN41" s="23"/>
      <c r="AO41" s="23"/>
    </row>
    <row r="42" spans="1:41" s="11" customFormat="1" ht="51" customHeight="1" x14ac:dyDescent="0.25">
      <c r="A42" s="20"/>
      <c r="B42" s="20"/>
      <c r="C42" s="48" t="s">
        <v>35</v>
      </c>
      <c r="D42" s="49"/>
      <c r="E42" s="29"/>
      <c r="F42" s="43"/>
      <c r="G42" s="2">
        <v>9</v>
      </c>
      <c r="H42" s="2">
        <v>10</v>
      </c>
      <c r="I42" s="2">
        <v>11</v>
      </c>
      <c r="J42" s="2">
        <v>12</v>
      </c>
      <c r="K42" s="2">
        <v>13</v>
      </c>
      <c r="L42" s="3">
        <v>14</v>
      </c>
      <c r="M42" s="3">
        <v>15</v>
      </c>
      <c r="N42" s="3">
        <v>16</v>
      </c>
      <c r="O42" s="2">
        <v>17</v>
      </c>
      <c r="P42" s="2">
        <v>18</v>
      </c>
      <c r="Q42" s="2">
        <v>19</v>
      </c>
      <c r="R42" s="2">
        <v>20</v>
      </c>
      <c r="S42" s="2">
        <v>21</v>
      </c>
      <c r="T42" s="2">
        <v>22</v>
      </c>
      <c r="U42" s="2">
        <v>23</v>
      </c>
      <c r="V42" s="2">
        <v>24</v>
      </c>
      <c r="W42" s="2">
        <v>25</v>
      </c>
      <c r="X42" s="2">
        <v>26</v>
      </c>
      <c r="Y42" s="2">
        <v>27</v>
      </c>
      <c r="Z42" s="2">
        <v>28</v>
      </c>
      <c r="AA42" s="2">
        <v>29</v>
      </c>
      <c r="AB42" s="2">
        <v>30</v>
      </c>
      <c r="AC42" s="2">
        <v>1</v>
      </c>
      <c r="AD42" s="2">
        <v>2</v>
      </c>
      <c r="AE42" s="2">
        <v>3</v>
      </c>
      <c r="AF42" s="2">
        <v>4</v>
      </c>
      <c r="AG42" s="2">
        <v>5</v>
      </c>
      <c r="AH42" s="2">
        <v>6</v>
      </c>
      <c r="AI42" s="2">
        <v>7</v>
      </c>
      <c r="AJ42" s="2">
        <v>8</v>
      </c>
      <c r="AK42" s="2"/>
    </row>
    <row r="43" spans="1:41" s="13" customFormat="1" ht="15" customHeight="1" x14ac:dyDescent="0.25">
      <c r="A43" s="21"/>
      <c r="B43" s="21"/>
      <c r="C43" s="4" t="s">
        <v>24</v>
      </c>
      <c r="D43" s="4" t="s">
        <v>34</v>
      </c>
      <c r="E43" s="30" t="s">
        <v>9</v>
      </c>
      <c r="F43" s="30" t="s">
        <v>11</v>
      </c>
      <c r="G43" s="7"/>
      <c r="H43" s="7"/>
      <c r="I43" s="7"/>
      <c r="J43" s="7"/>
      <c r="K43" s="7"/>
      <c r="L43" s="8"/>
      <c r="M43" s="8"/>
      <c r="N43" s="8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</row>
    <row r="44" spans="1:41" s="11" customFormat="1" x14ac:dyDescent="0.25">
      <c r="A44" s="18"/>
      <c r="B44" s="18"/>
      <c r="C44" s="11" t="s">
        <v>37</v>
      </c>
      <c r="D44" s="47" t="s">
        <v>73</v>
      </c>
      <c r="E44" s="46">
        <v>2636.23</v>
      </c>
      <c r="F44" s="32"/>
      <c r="U44" s="12"/>
    </row>
    <row r="45" spans="1:41" s="11" customFormat="1" x14ac:dyDescent="0.25">
      <c r="A45" s="18"/>
      <c r="B45" s="38"/>
      <c r="C45" s="37" t="s">
        <v>38</v>
      </c>
      <c r="D45" s="47" t="s">
        <v>36</v>
      </c>
      <c r="E45" s="46">
        <f>(2163.17*2)</f>
        <v>4326.34</v>
      </c>
      <c r="F45" s="32">
        <f>(E44*2+E45*2)</f>
        <v>13925.14</v>
      </c>
      <c r="O45" s="12"/>
      <c r="V45" s="12"/>
    </row>
    <row r="46" spans="1:41" s="13" customFormat="1" x14ac:dyDescent="0.25">
      <c r="A46" s="21"/>
      <c r="B46" s="50"/>
      <c r="C46" s="51"/>
      <c r="D46" s="52"/>
      <c r="E46" s="35"/>
      <c r="F46" s="35"/>
    </row>
    <row r="47" spans="1:41" s="14" customFormat="1" x14ac:dyDescent="0.25">
      <c r="A47" s="20"/>
      <c r="B47" s="41"/>
      <c r="C47" s="42"/>
      <c r="E47" s="43"/>
      <c r="F47" s="43"/>
    </row>
    <row r="48" spans="1:41" s="11" customFormat="1" x14ac:dyDescent="0.25">
      <c r="A48" s="18"/>
      <c r="B48" s="38"/>
      <c r="C48" s="10" t="s">
        <v>39</v>
      </c>
      <c r="D48" s="47" t="s">
        <v>36</v>
      </c>
      <c r="E48" s="46">
        <v>2524.37</v>
      </c>
      <c r="F48" s="32"/>
      <c r="J48" s="12"/>
    </row>
    <row r="49" spans="1:41" s="11" customFormat="1" x14ac:dyDescent="0.25">
      <c r="A49" s="18"/>
      <c r="B49" s="38"/>
      <c r="C49" s="10" t="s">
        <v>40</v>
      </c>
      <c r="D49" s="47" t="s">
        <v>36</v>
      </c>
      <c r="E49" s="46">
        <f>(3538.16*2)</f>
        <v>7076.32</v>
      </c>
      <c r="F49" s="32"/>
      <c r="N49" s="12"/>
      <c r="AB49" s="12"/>
    </row>
    <row r="50" spans="1:41" s="11" customFormat="1" x14ac:dyDescent="0.25">
      <c r="A50" s="18"/>
      <c r="B50" s="38"/>
      <c r="C50" s="10" t="s">
        <v>62</v>
      </c>
      <c r="D50" s="47" t="s">
        <v>36</v>
      </c>
      <c r="E50" s="46">
        <f>(1522.33*2)</f>
        <v>3044.66</v>
      </c>
      <c r="F50" s="32"/>
      <c r="O50" s="12"/>
      <c r="V50" s="12"/>
      <c r="AB50" s="13"/>
    </row>
    <row r="51" spans="1:41" s="11" customFormat="1" x14ac:dyDescent="0.25">
      <c r="A51" s="18"/>
      <c r="B51" s="38"/>
      <c r="C51" s="10" t="s">
        <v>46</v>
      </c>
      <c r="D51" s="47" t="s">
        <v>75</v>
      </c>
      <c r="E51" s="46">
        <f>(895*1.175)</f>
        <v>1051.625</v>
      </c>
      <c r="F51" s="3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</row>
    <row r="52" spans="1:41" s="11" customFormat="1" x14ac:dyDescent="0.25">
      <c r="A52" s="18"/>
      <c r="B52" s="38"/>
      <c r="C52" s="10" t="s">
        <v>63</v>
      </c>
      <c r="D52" s="47" t="s">
        <v>64</v>
      </c>
      <c r="E52" s="46">
        <v>4802.2700000000004</v>
      </c>
      <c r="F52" s="32"/>
      <c r="N52" s="13"/>
      <c r="S52" s="12"/>
      <c r="Z52" s="13"/>
    </row>
    <row r="53" spans="1:41" s="11" customFormat="1" x14ac:dyDescent="0.25">
      <c r="A53" s="18"/>
      <c r="B53" s="38"/>
      <c r="C53" s="10" t="s">
        <v>41</v>
      </c>
      <c r="D53" s="47" t="s">
        <v>42</v>
      </c>
      <c r="E53" s="46">
        <f>((2500*1.175)+(240*1.175*25))</f>
        <v>9987.5</v>
      </c>
      <c r="U53" s="12"/>
    </row>
    <row r="54" spans="1:41" s="11" customFormat="1" x14ac:dyDescent="0.25">
      <c r="A54" s="18"/>
      <c r="B54" s="38"/>
      <c r="C54" s="10" t="s">
        <v>63</v>
      </c>
      <c r="D54" s="47" t="s">
        <v>36</v>
      </c>
      <c r="E54" s="46">
        <v>4802.2700000000004</v>
      </c>
      <c r="F54" s="32">
        <f>SUM(E48:E54)</f>
        <v>33289.014999999999</v>
      </c>
      <c r="U54" s="13"/>
      <c r="Z54" s="45"/>
    </row>
    <row r="55" spans="1:41" s="11" customFormat="1" x14ac:dyDescent="0.25">
      <c r="A55" s="18"/>
      <c r="B55" s="38"/>
      <c r="C55" s="10"/>
      <c r="D55" s="39"/>
      <c r="E55" s="40"/>
      <c r="F55" s="32"/>
      <c r="AB55" s="13"/>
    </row>
    <row r="56" spans="1:41" s="14" customFormat="1" x14ac:dyDescent="0.25">
      <c r="A56" s="20"/>
      <c r="B56" s="41"/>
      <c r="C56" s="42"/>
      <c r="E56" s="43"/>
      <c r="F56" s="43"/>
    </row>
    <row r="57" spans="1:41" s="11" customFormat="1" x14ac:dyDescent="0.25">
      <c r="A57" s="18"/>
      <c r="B57" s="38"/>
      <c r="C57" s="10" t="s">
        <v>43</v>
      </c>
      <c r="D57" s="47" t="s">
        <v>36</v>
      </c>
      <c r="E57" s="46">
        <v>835.66</v>
      </c>
      <c r="F57" s="32">
        <f>(E57*3)</f>
        <v>2506.98</v>
      </c>
      <c r="J57" s="12"/>
      <c r="Q57" s="12"/>
      <c r="X57" s="12"/>
    </row>
    <row r="58" spans="1:41" s="11" customFormat="1" x14ac:dyDescent="0.25">
      <c r="A58" s="18"/>
      <c r="B58" s="38"/>
      <c r="C58" s="10"/>
      <c r="E58" s="32"/>
      <c r="F58" s="32"/>
    </row>
    <row r="59" spans="1:41" s="11" customFormat="1" ht="15" x14ac:dyDescent="0.25">
      <c r="A59" s="20"/>
      <c r="B59" s="20"/>
      <c r="C59" s="1" t="s">
        <v>44</v>
      </c>
      <c r="D59" s="2"/>
      <c r="E59" s="29"/>
      <c r="F59" s="43"/>
      <c r="G59" s="2" t="s">
        <v>3</v>
      </c>
      <c r="H59" s="2"/>
      <c r="I59" s="2"/>
      <c r="J59" s="2"/>
      <c r="K59" s="2"/>
      <c r="L59" s="3"/>
      <c r="M59" s="3"/>
      <c r="N59" s="3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2" t="s">
        <v>4</v>
      </c>
      <c r="AC59" s="2"/>
      <c r="AD59" s="2"/>
      <c r="AE59" s="2"/>
      <c r="AF59" s="2"/>
      <c r="AG59" s="2"/>
      <c r="AH59" s="2"/>
      <c r="AI59" s="2"/>
      <c r="AJ59" s="2"/>
      <c r="AK59" s="2"/>
    </row>
    <row r="60" spans="1:41" s="22" customFormat="1" ht="15" x14ac:dyDescent="0.25">
      <c r="A60" s="19"/>
      <c r="B60" s="19"/>
      <c r="C60" s="26"/>
      <c r="E60" s="34"/>
      <c r="F60" s="34"/>
      <c r="G60" s="22" t="s">
        <v>29</v>
      </c>
      <c r="H60" s="22" t="s">
        <v>30</v>
      </c>
      <c r="I60" s="22" t="s">
        <v>31</v>
      </c>
      <c r="J60" s="22" t="s">
        <v>32</v>
      </c>
      <c r="K60" s="23" t="s">
        <v>31</v>
      </c>
      <c r="L60" s="23" t="s">
        <v>33</v>
      </c>
      <c r="M60" s="23" t="s">
        <v>29</v>
      </c>
      <c r="N60" s="22" t="s">
        <v>29</v>
      </c>
      <c r="O60" s="22" t="s">
        <v>30</v>
      </c>
      <c r="P60" s="22" t="s">
        <v>31</v>
      </c>
      <c r="Q60" s="22" t="s">
        <v>32</v>
      </c>
      <c r="R60" s="23" t="s">
        <v>31</v>
      </c>
      <c r="S60" s="23" t="s">
        <v>33</v>
      </c>
      <c r="T60" s="23" t="s">
        <v>29</v>
      </c>
      <c r="U60" s="22" t="s">
        <v>29</v>
      </c>
      <c r="V60" s="22" t="s">
        <v>30</v>
      </c>
      <c r="W60" s="22" t="s">
        <v>31</v>
      </c>
      <c r="X60" s="22" t="s">
        <v>32</v>
      </c>
      <c r="Y60" s="23" t="s">
        <v>31</v>
      </c>
      <c r="Z60" s="23" t="s">
        <v>33</v>
      </c>
      <c r="AA60" s="23" t="s">
        <v>29</v>
      </c>
      <c r="AB60" s="22" t="s">
        <v>29</v>
      </c>
      <c r="AC60" s="22" t="s">
        <v>30</v>
      </c>
      <c r="AD60" s="22" t="s">
        <v>31</v>
      </c>
      <c r="AE60" s="22" t="s">
        <v>32</v>
      </c>
      <c r="AF60" s="23" t="s">
        <v>31</v>
      </c>
      <c r="AG60" s="23" t="s">
        <v>33</v>
      </c>
      <c r="AH60" s="23" t="s">
        <v>29</v>
      </c>
      <c r="AI60" s="22" t="s">
        <v>29</v>
      </c>
      <c r="AJ60" s="22" t="s">
        <v>30</v>
      </c>
      <c r="AM60" s="23"/>
      <c r="AN60" s="23"/>
      <c r="AO60" s="23"/>
    </row>
    <row r="61" spans="1:41" s="11" customFormat="1" ht="51" customHeight="1" x14ac:dyDescent="0.25">
      <c r="A61" s="20"/>
      <c r="B61" s="20"/>
      <c r="C61" s="48" t="s">
        <v>55</v>
      </c>
      <c r="D61" s="49"/>
      <c r="E61" s="29"/>
      <c r="F61" s="43"/>
      <c r="G61" s="2">
        <v>9</v>
      </c>
      <c r="H61" s="2">
        <v>10</v>
      </c>
      <c r="I61" s="2">
        <v>11</v>
      </c>
      <c r="J61" s="2">
        <v>12</v>
      </c>
      <c r="K61" s="2">
        <v>13</v>
      </c>
      <c r="L61" s="3">
        <v>14</v>
      </c>
      <c r="M61" s="3">
        <v>15</v>
      </c>
      <c r="N61" s="3">
        <v>16</v>
      </c>
      <c r="O61" s="2">
        <v>17</v>
      </c>
      <c r="P61" s="2">
        <v>18</v>
      </c>
      <c r="Q61" s="2">
        <v>19</v>
      </c>
      <c r="R61" s="2">
        <v>20</v>
      </c>
      <c r="S61" s="2">
        <v>21</v>
      </c>
      <c r="T61" s="2">
        <v>22</v>
      </c>
      <c r="U61" s="2">
        <v>23</v>
      </c>
      <c r="V61" s="2">
        <v>24</v>
      </c>
      <c r="W61" s="2">
        <v>25</v>
      </c>
      <c r="X61" s="2">
        <v>26</v>
      </c>
      <c r="Y61" s="2">
        <v>27</v>
      </c>
      <c r="Z61" s="2">
        <v>28</v>
      </c>
      <c r="AA61" s="2">
        <v>29</v>
      </c>
      <c r="AB61" s="2">
        <v>30</v>
      </c>
      <c r="AC61" s="2">
        <v>1</v>
      </c>
      <c r="AD61" s="2">
        <v>2</v>
      </c>
      <c r="AE61" s="2">
        <v>3</v>
      </c>
      <c r="AF61" s="2">
        <v>4</v>
      </c>
      <c r="AG61" s="2">
        <v>5</v>
      </c>
      <c r="AH61" s="2">
        <v>6</v>
      </c>
      <c r="AI61" s="2">
        <v>7</v>
      </c>
      <c r="AJ61" s="2">
        <v>8</v>
      </c>
      <c r="AK61" s="2"/>
    </row>
    <row r="62" spans="1:41" s="13" customFormat="1" ht="15" customHeight="1" x14ac:dyDescent="0.25">
      <c r="A62" s="21"/>
      <c r="B62" s="21"/>
      <c r="C62" s="4" t="s">
        <v>45</v>
      </c>
      <c r="D62" s="4" t="s">
        <v>59</v>
      </c>
      <c r="E62" s="30" t="s">
        <v>9</v>
      </c>
      <c r="F62" s="30" t="s">
        <v>11</v>
      </c>
      <c r="G62" s="7"/>
      <c r="H62" s="7"/>
      <c r="I62" s="7"/>
      <c r="J62" s="7"/>
      <c r="K62" s="7"/>
      <c r="L62" s="8"/>
      <c r="M62" s="8"/>
      <c r="N62" s="8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</row>
    <row r="63" spans="1:41" s="11" customFormat="1" x14ac:dyDescent="0.25">
      <c r="A63" s="18"/>
      <c r="B63" s="38"/>
      <c r="C63" s="10" t="s">
        <v>48</v>
      </c>
      <c r="D63" s="11" t="s">
        <v>53</v>
      </c>
      <c r="E63" s="32">
        <f>((162*1.1*3*13)*1.1)</f>
        <v>7644.7800000000007</v>
      </c>
      <c r="F63" s="32"/>
      <c r="K63" s="12"/>
      <c r="L63" s="12"/>
      <c r="O63" s="12"/>
      <c r="Q63" s="12"/>
      <c r="S63" s="12"/>
      <c r="W63" s="12"/>
      <c r="Y63" s="12"/>
      <c r="AA63" s="12"/>
      <c r="AB63" s="12"/>
      <c r="AC63" s="12"/>
      <c r="AD63" s="12"/>
      <c r="AE63" s="12"/>
      <c r="AF63" s="12"/>
      <c r="AG63" s="12"/>
    </row>
    <row r="64" spans="1:41" s="11" customFormat="1" x14ac:dyDescent="0.25">
      <c r="A64" s="18"/>
      <c r="B64" s="38"/>
      <c r="C64" s="10" t="s">
        <v>52</v>
      </c>
      <c r="D64" s="11" t="s">
        <v>69</v>
      </c>
      <c r="E64" s="32">
        <f>((90*2*12)*1.1)</f>
        <v>2376</v>
      </c>
      <c r="F64" s="32"/>
      <c r="K64" s="12"/>
      <c r="M64" s="12"/>
      <c r="O64" s="12"/>
      <c r="Q64" s="12"/>
      <c r="S64" s="12"/>
      <c r="V64" s="12"/>
      <c r="X64" s="12"/>
      <c r="Z64" s="12"/>
      <c r="AA64" s="12"/>
      <c r="AC64" s="12"/>
      <c r="AF64" s="12"/>
      <c r="AG64" s="12"/>
    </row>
    <row r="65" spans="1:41" s="11" customFormat="1" x14ac:dyDescent="0.25">
      <c r="A65" s="18"/>
      <c r="B65" s="38"/>
      <c r="C65" s="10" t="s">
        <v>49</v>
      </c>
      <c r="D65" s="11" t="s">
        <v>69</v>
      </c>
      <c r="E65" s="32">
        <f>((75*2*9)*1.1)</f>
        <v>1485.0000000000002</v>
      </c>
      <c r="F65" s="32"/>
      <c r="L65" s="12"/>
      <c r="M65" s="13"/>
      <c r="O65" s="12"/>
      <c r="S65" s="12"/>
      <c r="T65" s="13"/>
      <c r="V65" s="12"/>
      <c r="X65" s="12"/>
      <c r="Z65" s="12"/>
      <c r="AD65" s="12"/>
      <c r="AF65" s="12"/>
      <c r="AG65" s="12"/>
    </row>
    <row r="66" spans="1:41" s="11" customFormat="1" x14ac:dyDescent="0.25">
      <c r="A66" s="18"/>
      <c r="B66" s="38"/>
      <c r="C66" s="10"/>
      <c r="E66" s="32"/>
      <c r="F66" s="32"/>
    </row>
    <row r="67" spans="1:41" s="11" customFormat="1" x14ac:dyDescent="0.25">
      <c r="A67" s="18"/>
      <c r="B67" s="38"/>
      <c r="C67" s="11" t="s">
        <v>51</v>
      </c>
      <c r="D67" s="47" t="s">
        <v>68</v>
      </c>
      <c r="E67" s="46">
        <f>(90*1.175*2*10)</f>
        <v>2115</v>
      </c>
      <c r="F67" s="32"/>
      <c r="L67" s="12"/>
      <c r="M67" s="12"/>
      <c r="S67" s="12"/>
      <c r="T67" s="12"/>
      <c r="X67" s="12"/>
      <c r="Z67" s="12"/>
      <c r="AA67" s="12"/>
      <c r="AD67" s="12"/>
      <c r="AF67" s="12"/>
      <c r="AG67" s="12"/>
    </row>
    <row r="68" spans="1:41" s="11" customFormat="1" x14ac:dyDescent="0.25">
      <c r="A68" s="18"/>
      <c r="B68" s="38"/>
      <c r="C68" s="10"/>
      <c r="E68" s="32"/>
      <c r="F68" s="32"/>
    </row>
    <row r="69" spans="1:41" s="11" customFormat="1" x14ac:dyDescent="0.25">
      <c r="A69" s="18"/>
      <c r="B69" s="38"/>
      <c r="C69" s="10" t="s">
        <v>50</v>
      </c>
      <c r="D69" s="47" t="s">
        <v>69</v>
      </c>
      <c r="E69" s="46">
        <f>(77*1.175*2*10)</f>
        <v>1809.5000000000002</v>
      </c>
      <c r="F69" s="32">
        <f>(E63+E64+E65+E67+E69)</f>
        <v>15430.28</v>
      </c>
      <c r="L69" s="12"/>
      <c r="M69" s="12"/>
      <c r="S69" s="12"/>
      <c r="T69" s="12"/>
      <c r="X69" s="12"/>
      <c r="Z69" s="12"/>
      <c r="AA69" s="12"/>
      <c r="AD69" s="12"/>
      <c r="AF69" s="12"/>
      <c r="AG69" s="12"/>
    </row>
    <row r="70" spans="1:41" s="11" customFormat="1" x14ac:dyDescent="0.25">
      <c r="A70" s="18"/>
      <c r="B70" s="38"/>
      <c r="C70" s="10"/>
      <c r="D70" s="39"/>
      <c r="E70" s="40"/>
      <c r="F70" s="32"/>
    </row>
    <row r="71" spans="1:41" s="11" customFormat="1" ht="15" x14ac:dyDescent="0.25">
      <c r="A71" s="20"/>
      <c r="B71" s="20"/>
      <c r="C71" s="1" t="s">
        <v>56</v>
      </c>
      <c r="D71" s="2"/>
      <c r="E71" s="29"/>
      <c r="F71" s="43"/>
      <c r="G71" s="2" t="s">
        <v>3</v>
      </c>
      <c r="H71" s="2"/>
      <c r="I71" s="2"/>
      <c r="J71" s="2"/>
      <c r="K71" s="2"/>
      <c r="L71" s="3"/>
      <c r="M71" s="3"/>
      <c r="N71" s="3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2" t="s">
        <v>4</v>
      </c>
      <c r="AC71" s="2"/>
      <c r="AD71" s="2"/>
      <c r="AE71" s="2"/>
      <c r="AF71" s="2"/>
      <c r="AG71" s="2"/>
      <c r="AH71" s="2"/>
      <c r="AI71" s="2"/>
      <c r="AJ71" s="2"/>
      <c r="AK71" s="2"/>
    </row>
    <row r="72" spans="1:41" s="22" customFormat="1" ht="15" x14ac:dyDescent="0.25">
      <c r="A72" s="19"/>
      <c r="B72" s="19"/>
      <c r="C72" s="26"/>
      <c r="E72" s="34"/>
      <c r="F72" s="34"/>
      <c r="G72" s="22" t="s">
        <v>29</v>
      </c>
      <c r="H72" s="22" t="s">
        <v>30</v>
      </c>
      <c r="I72" s="22" t="s">
        <v>31</v>
      </c>
      <c r="J72" s="22" t="s">
        <v>32</v>
      </c>
      <c r="K72" s="23" t="s">
        <v>31</v>
      </c>
      <c r="L72" s="23" t="s">
        <v>33</v>
      </c>
      <c r="M72" s="23" t="s">
        <v>29</v>
      </c>
      <c r="N72" s="22" t="s">
        <v>29</v>
      </c>
      <c r="O72" s="22" t="s">
        <v>30</v>
      </c>
      <c r="P72" s="22" t="s">
        <v>31</v>
      </c>
      <c r="Q72" s="22" t="s">
        <v>32</v>
      </c>
      <c r="R72" s="23" t="s">
        <v>31</v>
      </c>
      <c r="S72" s="23" t="s">
        <v>33</v>
      </c>
      <c r="T72" s="23" t="s">
        <v>29</v>
      </c>
      <c r="U72" s="22" t="s">
        <v>29</v>
      </c>
      <c r="V72" s="22" t="s">
        <v>30</v>
      </c>
      <c r="W72" s="22" t="s">
        <v>31</v>
      </c>
      <c r="X72" s="22" t="s">
        <v>32</v>
      </c>
      <c r="Y72" s="23" t="s">
        <v>31</v>
      </c>
      <c r="Z72" s="23" t="s">
        <v>33</v>
      </c>
      <c r="AA72" s="23" t="s">
        <v>29</v>
      </c>
      <c r="AB72" s="22" t="s">
        <v>29</v>
      </c>
      <c r="AC72" s="22" t="s">
        <v>30</v>
      </c>
      <c r="AD72" s="22" t="s">
        <v>31</v>
      </c>
      <c r="AE72" s="22" t="s">
        <v>32</v>
      </c>
      <c r="AF72" s="23" t="s">
        <v>31</v>
      </c>
      <c r="AG72" s="23" t="s">
        <v>33</v>
      </c>
      <c r="AH72" s="23" t="s">
        <v>29</v>
      </c>
      <c r="AI72" s="22" t="s">
        <v>29</v>
      </c>
      <c r="AJ72" s="22" t="s">
        <v>30</v>
      </c>
      <c r="AM72" s="23"/>
      <c r="AN72" s="23"/>
      <c r="AO72" s="23"/>
    </row>
    <row r="73" spans="1:41" s="11" customFormat="1" ht="51" customHeight="1" x14ac:dyDescent="0.25">
      <c r="A73" s="20"/>
      <c r="B73" s="20"/>
      <c r="C73" s="48" t="s">
        <v>55</v>
      </c>
      <c r="D73" s="49"/>
      <c r="E73" s="29"/>
      <c r="F73" s="43"/>
      <c r="G73" s="2">
        <v>9</v>
      </c>
      <c r="H73" s="2">
        <v>10</v>
      </c>
      <c r="I73" s="2">
        <v>11</v>
      </c>
      <c r="J73" s="2">
        <v>12</v>
      </c>
      <c r="K73" s="2">
        <v>13</v>
      </c>
      <c r="L73" s="3">
        <v>14</v>
      </c>
      <c r="M73" s="3">
        <v>15</v>
      </c>
      <c r="N73" s="3">
        <v>16</v>
      </c>
      <c r="O73" s="2">
        <v>17</v>
      </c>
      <c r="P73" s="2">
        <v>18</v>
      </c>
      <c r="Q73" s="2">
        <v>19</v>
      </c>
      <c r="R73" s="2">
        <v>20</v>
      </c>
      <c r="S73" s="2">
        <v>21</v>
      </c>
      <c r="T73" s="2">
        <v>22</v>
      </c>
      <c r="U73" s="2">
        <v>23</v>
      </c>
      <c r="V73" s="2">
        <v>24</v>
      </c>
      <c r="W73" s="2">
        <v>25</v>
      </c>
      <c r="X73" s="2">
        <v>26</v>
      </c>
      <c r="Y73" s="2">
        <v>27</v>
      </c>
      <c r="Z73" s="2">
        <v>28</v>
      </c>
      <c r="AA73" s="2">
        <v>29</v>
      </c>
      <c r="AB73" s="2">
        <v>30</v>
      </c>
      <c r="AC73" s="2">
        <v>1</v>
      </c>
      <c r="AD73" s="2">
        <v>2</v>
      </c>
      <c r="AE73" s="2">
        <v>3</v>
      </c>
      <c r="AF73" s="2">
        <v>4</v>
      </c>
      <c r="AG73" s="2">
        <v>5</v>
      </c>
      <c r="AH73" s="2">
        <v>6</v>
      </c>
      <c r="AI73" s="2">
        <v>7</v>
      </c>
      <c r="AJ73" s="2">
        <v>8</v>
      </c>
      <c r="AK73" s="2"/>
    </row>
    <row r="74" spans="1:41" s="13" customFormat="1" ht="15" customHeight="1" x14ac:dyDescent="0.25">
      <c r="A74" s="21"/>
      <c r="B74" s="21"/>
      <c r="C74" s="4" t="s">
        <v>45</v>
      </c>
      <c r="D74" s="4" t="s">
        <v>58</v>
      </c>
      <c r="E74" s="30" t="s">
        <v>9</v>
      </c>
      <c r="F74" s="30" t="s">
        <v>11</v>
      </c>
      <c r="G74" s="7"/>
      <c r="H74" s="7"/>
      <c r="I74" s="7"/>
      <c r="J74" s="7"/>
      <c r="K74" s="7"/>
      <c r="L74" s="8"/>
      <c r="M74" s="8"/>
      <c r="N74" s="8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</row>
    <row r="75" spans="1:41" s="11" customFormat="1" x14ac:dyDescent="0.25">
      <c r="A75" s="18"/>
      <c r="B75" s="38"/>
      <c r="C75" s="10" t="s">
        <v>48</v>
      </c>
      <c r="D75" s="11" t="s">
        <v>57</v>
      </c>
      <c r="E75" s="32">
        <f>(240*7)</f>
        <v>1680</v>
      </c>
      <c r="F75" s="32"/>
      <c r="L75" s="12"/>
      <c r="O75" s="12"/>
      <c r="Q75" s="12"/>
      <c r="S75" s="12"/>
      <c r="V75" s="12"/>
      <c r="X75" s="12"/>
      <c r="Y75" s="12"/>
    </row>
    <row r="76" spans="1:41" s="13" customFormat="1" x14ac:dyDescent="0.25">
      <c r="A76" s="21"/>
      <c r="B76" s="50"/>
      <c r="C76" s="61" t="s">
        <v>48</v>
      </c>
      <c r="D76" s="13" t="s">
        <v>80</v>
      </c>
      <c r="E76" s="62" t="s">
        <v>81</v>
      </c>
      <c r="F76" s="35"/>
    </row>
    <row r="77" spans="1:41" s="11" customFormat="1" x14ac:dyDescent="0.25">
      <c r="A77" s="18"/>
      <c r="B77" s="38"/>
      <c r="C77" s="10"/>
      <c r="E77" s="32"/>
      <c r="F77" s="32"/>
    </row>
    <row r="78" spans="1:41" s="11" customFormat="1" x14ac:dyDescent="0.25">
      <c r="A78" s="18"/>
      <c r="B78" s="38"/>
      <c r="C78" s="10" t="s">
        <v>71</v>
      </c>
      <c r="D78" s="11" t="s">
        <v>67</v>
      </c>
      <c r="E78" s="32">
        <f>(600*1.175)</f>
        <v>705</v>
      </c>
      <c r="F78" s="32">
        <f>(E75+E78)</f>
        <v>2385</v>
      </c>
      <c r="S78" s="12"/>
    </row>
    <row r="79" spans="1:41" s="11" customFormat="1" x14ac:dyDescent="0.25">
      <c r="A79" s="18"/>
      <c r="B79" s="38"/>
      <c r="C79" s="10"/>
      <c r="E79" s="32"/>
      <c r="F79" s="32"/>
    </row>
    <row r="80" spans="1:41" s="11" customFormat="1" ht="15" x14ac:dyDescent="0.25">
      <c r="A80" s="20"/>
      <c r="B80" s="20"/>
      <c r="C80" s="1" t="s">
        <v>60</v>
      </c>
      <c r="D80" s="2"/>
      <c r="E80" s="29"/>
      <c r="F80" s="43"/>
      <c r="G80" s="2" t="s">
        <v>3</v>
      </c>
      <c r="H80" s="2"/>
      <c r="I80" s="2"/>
      <c r="J80" s="2"/>
      <c r="K80" s="2"/>
      <c r="L80" s="3"/>
      <c r="M80" s="3"/>
      <c r="N80" s="3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2" t="s">
        <v>4</v>
      </c>
      <c r="AC80" s="2"/>
      <c r="AD80" s="2"/>
      <c r="AE80" s="2"/>
      <c r="AF80" s="2"/>
      <c r="AG80" s="2"/>
      <c r="AH80" s="2"/>
      <c r="AI80" s="2"/>
      <c r="AJ80" s="2"/>
      <c r="AK80" s="2"/>
    </row>
    <row r="81" spans="1:41" s="22" customFormat="1" ht="15" x14ac:dyDescent="0.25">
      <c r="A81" s="19"/>
      <c r="B81" s="19"/>
      <c r="C81" s="26"/>
      <c r="E81" s="34"/>
      <c r="F81" s="34"/>
      <c r="G81" s="22" t="s">
        <v>29</v>
      </c>
      <c r="H81" s="22" t="s">
        <v>30</v>
      </c>
      <c r="I81" s="22" t="s">
        <v>31</v>
      </c>
      <c r="J81" s="22" t="s">
        <v>32</v>
      </c>
      <c r="K81" s="23" t="s">
        <v>31</v>
      </c>
      <c r="L81" s="23" t="s">
        <v>33</v>
      </c>
      <c r="M81" s="23" t="s">
        <v>29</v>
      </c>
      <c r="N81" s="22" t="s">
        <v>29</v>
      </c>
      <c r="O81" s="22" t="s">
        <v>30</v>
      </c>
      <c r="P81" s="22" t="s">
        <v>31</v>
      </c>
      <c r="Q81" s="22" t="s">
        <v>32</v>
      </c>
      <c r="R81" s="23" t="s">
        <v>31</v>
      </c>
      <c r="S81" s="23" t="s">
        <v>33</v>
      </c>
      <c r="T81" s="23" t="s">
        <v>29</v>
      </c>
      <c r="U81" s="22" t="s">
        <v>29</v>
      </c>
      <c r="V81" s="22" t="s">
        <v>30</v>
      </c>
      <c r="W81" s="22" t="s">
        <v>31</v>
      </c>
      <c r="X81" s="22" t="s">
        <v>32</v>
      </c>
      <c r="Y81" s="23" t="s">
        <v>31</v>
      </c>
      <c r="Z81" s="23" t="s">
        <v>33</v>
      </c>
      <c r="AA81" s="23" t="s">
        <v>29</v>
      </c>
      <c r="AB81" s="22" t="s">
        <v>29</v>
      </c>
      <c r="AC81" s="22" t="s">
        <v>30</v>
      </c>
      <c r="AD81" s="22" t="s">
        <v>31</v>
      </c>
      <c r="AE81" s="22" t="s">
        <v>32</v>
      </c>
      <c r="AF81" s="23" t="s">
        <v>31</v>
      </c>
      <c r="AG81" s="23" t="s">
        <v>33</v>
      </c>
      <c r="AH81" s="23" t="s">
        <v>29</v>
      </c>
      <c r="AI81" s="22" t="s">
        <v>29</v>
      </c>
      <c r="AJ81" s="22" t="s">
        <v>30</v>
      </c>
      <c r="AM81" s="23"/>
      <c r="AN81" s="23"/>
      <c r="AO81" s="23"/>
    </row>
    <row r="82" spans="1:41" s="11" customFormat="1" ht="51" customHeight="1" x14ac:dyDescent="0.25">
      <c r="A82" s="20"/>
      <c r="B82" s="20"/>
      <c r="C82" s="48" t="s">
        <v>61</v>
      </c>
      <c r="D82" s="49"/>
      <c r="E82" s="29"/>
      <c r="F82" s="43"/>
      <c r="G82" s="2">
        <v>9</v>
      </c>
      <c r="H82" s="2">
        <v>10</v>
      </c>
      <c r="I82" s="2">
        <v>11</v>
      </c>
      <c r="J82" s="2">
        <v>12</v>
      </c>
      <c r="K82" s="2">
        <v>13</v>
      </c>
      <c r="L82" s="3">
        <v>14</v>
      </c>
      <c r="M82" s="3">
        <v>15</v>
      </c>
      <c r="N82" s="3">
        <v>16</v>
      </c>
      <c r="O82" s="2">
        <v>17</v>
      </c>
      <c r="P82" s="2">
        <v>18</v>
      </c>
      <c r="Q82" s="2">
        <v>19</v>
      </c>
      <c r="R82" s="2">
        <v>20</v>
      </c>
      <c r="S82" s="2">
        <v>21</v>
      </c>
      <c r="T82" s="2">
        <v>22</v>
      </c>
      <c r="U82" s="2">
        <v>23</v>
      </c>
      <c r="V82" s="2">
        <v>24</v>
      </c>
      <c r="W82" s="2">
        <v>25</v>
      </c>
      <c r="X82" s="2">
        <v>26</v>
      </c>
      <c r="Y82" s="2">
        <v>27</v>
      </c>
      <c r="Z82" s="2">
        <v>28</v>
      </c>
      <c r="AA82" s="2">
        <v>29</v>
      </c>
      <c r="AB82" s="2">
        <v>30</v>
      </c>
      <c r="AC82" s="2">
        <v>1</v>
      </c>
      <c r="AD82" s="2">
        <v>2</v>
      </c>
      <c r="AE82" s="2">
        <v>3</v>
      </c>
      <c r="AF82" s="2">
        <v>4</v>
      </c>
      <c r="AG82" s="2">
        <v>5</v>
      </c>
      <c r="AH82" s="2">
        <v>6</v>
      </c>
      <c r="AI82" s="2">
        <v>7</v>
      </c>
      <c r="AJ82" s="2">
        <v>8</v>
      </c>
      <c r="AK82" s="2"/>
    </row>
    <row r="83" spans="1:41" s="11" customFormat="1" x14ac:dyDescent="0.25">
      <c r="A83" s="18"/>
      <c r="B83" s="38"/>
      <c r="C83" s="10"/>
      <c r="E83" s="32"/>
      <c r="F83" s="32"/>
    </row>
    <row r="84" spans="1:41" s="11" customFormat="1" x14ac:dyDescent="0.25">
      <c r="A84" s="18"/>
      <c r="B84" s="38"/>
      <c r="C84" s="10"/>
      <c r="E84" s="32"/>
      <c r="F84" s="32"/>
    </row>
    <row r="85" spans="1:41" s="11" customFormat="1" x14ac:dyDescent="0.25">
      <c r="A85" s="18"/>
      <c r="B85" s="38"/>
      <c r="C85" s="10" t="s">
        <v>47</v>
      </c>
      <c r="D85" s="11" t="s">
        <v>54</v>
      </c>
      <c r="E85" s="32">
        <v>1500</v>
      </c>
      <c r="F85" s="32">
        <f>(E85)</f>
        <v>1500</v>
      </c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</row>
    <row r="86" spans="1:41" s="11" customFormat="1" x14ac:dyDescent="0.25">
      <c r="A86" s="18"/>
      <c r="B86" s="38"/>
      <c r="C86" s="10"/>
      <c r="E86" s="32"/>
      <c r="F86" s="32"/>
    </row>
    <row r="87" spans="1:41" s="11" customFormat="1" ht="15" x14ac:dyDescent="0.25">
      <c r="A87" s="20"/>
      <c r="B87" s="20"/>
      <c r="C87" s="1" t="s">
        <v>66</v>
      </c>
      <c r="D87" s="17"/>
      <c r="E87" s="29"/>
      <c r="F87" s="43"/>
      <c r="G87" s="17" t="s">
        <v>3</v>
      </c>
      <c r="H87" s="17"/>
      <c r="I87" s="17"/>
      <c r="J87" s="17"/>
      <c r="K87" s="17"/>
      <c r="L87" s="3"/>
      <c r="M87" s="3"/>
      <c r="N87" s="3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22" t="s">
        <v>4</v>
      </c>
      <c r="AC87" s="17"/>
      <c r="AD87" s="17"/>
      <c r="AE87" s="17"/>
      <c r="AF87" s="17"/>
      <c r="AG87" s="17"/>
      <c r="AH87" s="17"/>
      <c r="AI87" s="17"/>
      <c r="AJ87" s="17"/>
      <c r="AK87" s="17"/>
    </row>
    <row r="88" spans="1:41" s="22" customFormat="1" ht="15" x14ac:dyDescent="0.25">
      <c r="A88" s="19"/>
      <c r="B88" s="19"/>
      <c r="C88" s="26"/>
      <c r="E88" s="34"/>
      <c r="F88" s="34"/>
      <c r="G88" s="22" t="s">
        <v>29</v>
      </c>
      <c r="H88" s="22" t="s">
        <v>30</v>
      </c>
      <c r="I88" s="22" t="s">
        <v>31</v>
      </c>
      <c r="J88" s="22" t="s">
        <v>32</v>
      </c>
      <c r="K88" s="23" t="s">
        <v>31</v>
      </c>
      <c r="L88" s="23" t="s">
        <v>33</v>
      </c>
      <c r="M88" s="23" t="s">
        <v>29</v>
      </c>
      <c r="N88" s="22" t="s">
        <v>29</v>
      </c>
      <c r="O88" s="22" t="s">
        <v>30</v>
      </c>
      <c r="P88" s="22" t="s">
        <v>31</v>
      </c>
      <c r="Q88" s="22" t="s">
        <v>32</v>
      </c>
      <c r="R88" s="23" t="s">
        <v>31</v>
      </c>
      <c r="S88" s="23" t="s">
        <v>33</v>
      </c>
      <c r="T88" s="23" t="s">
        <v>29</v>
      </c>
      <c r="U88" s="22" t="s">
        <v>29</v>
      </c>
      <c r="V88" s="22" t="s">
        <v>30</v>
      </c>
      <c r="W88" s="22" t="s">
        <v>31</v>
      </c>
      <c r="X88" s="22" t="s">
        <v>32</v>
      </c>
      <c r="Y88" s="23" t="s">
        <v>31</v>
      </c>
      <c r="Z88" s="23" t="s">
        <v>33</v>
      </c>
      <c r="AA88" s="23" t="s">
        <v>29</v>
      </c>
      <c r="AB88" s="22" t="s">
        <v>29</v>
      </c>
      <c r="AC88" s="22" t="s">
        <v>30</v>
      </c>
      <c r="AD88" s="22" t="s">
        <v>31</v>
      </c>
      <c r="AE88" s="22" t="s">
        <v>32</v>
      </c>
      <c r="AF88" s="23" t="s">
        <v>31</v>
      </c>
      <c r="AG88" s="23" t="s">
        <v>33</v>
      </c>
      <c r="AH88" s="23" t="s">
        <v>29</v>
      </c>
      <c r="AI88" s="22" t="s">
        <v>29</v>
      </c>
      <c r="AJ88" s="22" t="s">
        <v>30</v>
      </c>
      <c r="AM88" s="23"/>
      <c r="AN88" s="23"/>
      <c r="AO88" s="23"/>
    </row>
    <row r="89" spans="1:41" s="11" customFormat="1" ht="51" customHeight="1" x14ac:dyDescent="0.25">
      <c r="A89" s="20"/>
      <c r="B89" s="20"/>
      <c r="C89" s="48" t="s">
        <v>65</v>
      </c>
      <c r="D89" s="49"/>
      <c r="E89" s="29"/>
      <c r="F89" s="43"/>
      <c r="G89" s="17">
        <v>9</v>
      </c>
      <c r="H89" s="17">
        <v>10</v>
      </c>
      <c r="I89" s="17">
        <v>11</v>
      </c>
      <c r="J89" s="17">
        <v>12</v>
      </c>
      <c r="K89" s="17">
        <v>13</v>
      </c>
      <c r="L89" s="3">
        <v>14</v>
      </c>
      <c r="M89" s="3">
        <v>15</v>
      </c>
      <c r="N89" s="3">
        <v>16</v>
      </c>
      <c r="O89" s="17">
        <v>17</v>
      </c>
      <c r="P89" s="17">
        <v>18</v>
      </c>
      <c r="Q89" s="17">
        <v>19</v>
      </c>
      <c r="R89" s="17">
        <v>20</v>
      </c>
      <c r="S89" s="17">
        <v>21</v>
      </c>
      <c r="T89" s="17">
        <v>22</v>
      </c>
      <c r="U89" s="17">
        <v>23</v>
      </c>
      <c r="V89" s="17">
        <v>24</v>
      </c>
      <c r="W89" s="17">
        <v>25</v>
      </c>
      <c r="X89" s="17">
        <v>26</v>
      </c>
      <c r="Y89" s="17">
        <v>27</v>
      </c>
      <c r="Z89" s="17">
        <v>28</v>
      </c>
      <c r="AA89" s="17">
        <v>29</v>
      </c>
      <c r="AB89" s="17">
        <v>30</v>
      </c>
      <c r="AC89" s="17">
        <v>1</v>
      </c>
      <c r="AD89" s="17">
        <v>2</v>
      </c>
      <c r="AE89" s="17">
        <v>3</v>
      </c>
      <c r="AF89" s="17">
        <v>4</v>
      </c>
      <c r="AG89" s="17">
        <v>5</v>
      </c>
      <c r="AH89" s="17">
        <v>6</v>
      </c>
      <c r="AI89" s="17">
        <v>7</v>
      </c>
      <c r="AJ89" s="17">
        <v>8</v>
      </c>
      <c r="AK89" s="17"/>
    </row>
    <row r="90" spans="1:41" s="11" customFormat="1" ht="15" x14ac:dyDescent="0.25">
      <c r="A90" s="18"/>
      <c r="B90" s="38"/>
      <c r="C90" s="10"/>
      <c r="E90" s="32"/>
      <c r="F90" s="44"/>
    </row>
    <row r="91" spans="1:41" s="11" customFormat="1" x14ac:dyDescent="0.25">
      <c r="A91" s="18"/>
      <c r="B91" s="38"/>
      <c r="C91" s="10" t="s">
        <v>70</v>
      </c>
      <c r="D91" s="11" t="s">
        <v>74</v>
      </c>
      <c r="E91" s="32">
        <v>2000</v>
      </c>
      <c r="F91" s="32">
        <f>(E91)</f>
        <v>2000</v>
      </c>
      <c r="O91" s="13"/>
      <c r="P91" s="13"/>
      <c r="Q91" s="13"/>
      <c r="R91" s="13"/>
      <c r="S91" s="12"/>
      <c r="T91" s="12"/>
      <c r="U91" s="12"/>
      <c r="V91" s="12"/>
      <c r="W91" s="12"/>
      <c r="X91" s="12"/>
      <c r="Y91" s="12"/>
      <c r="Z91" s="12"/>
      <c r="AA91" s="12"/>
      <c r="AB91" s="12"/>
    </row>
    <row r="92" spans="1:41" s="11" customFormat="1" x14ac:dyDescent="0.25">
      <c r="A92" s="18"/>
      <c r="B92" s="38"/>
      <c r="C92" s="10"/>
      <c r="E92" s="32"/>
      <c r="F92" s="32"/>
    </row>
    <row r="93" spans="1:41" s="11" customFormat="1" ht="20.25" x14ac:dyDescent="0.25">
      <c r="A93" s="18"/>
      <c r="B93" s="38"/>
      <c r="C93" s="57" t="s">
        <v>79</v>
      </c>
      <c r="D93" s="58"/>
      <c r="E93" s="59"/>
      <c r="F93" s="60">
        <f>(F18+F25+F33+F38+F45+F54+F57+F69+F78+F85+F91)</f>
        <v>73836.415000000008</v>
      </c>
    </row>
    <row r="94" spans="1:41" s="11" customFormat="1" x14ac:dyDescent="0.25">
      <c r="A94" s="18"/>
      <c r="B94" s="38"/>
      <c r="C94" s="10"/>
      <c r="E94" s="32"/>
      <c r="F94" s="32"/>
    </row>
    <row r="95" spans="1:41" s="11" customFormat="1" ht="15" x14ac:dyDescent="0.25">
      <c r="A95" s="18"/>
      <c r="B95" s="38"/>
      <c r="C95" s="56" t="s">
        <v>76</v>
      </c>
      <c r="E95" s="32"/>
      <c r="F95" s="32"/>
    </row>
    <row r="96" spans="1:41" s="11" customFormat="1" ht="71.25" x14ac:dyDescent="0.25">
      <c r="A96" s="18"/>
      <c r="B96" s="38"/>
      <c r="C96" s="53" t="s">
        <v>82</v>
      </c>
      <c r="E96" s="32"/>
      <c r="F96" s="32"/>
    </row>
    <row r="97" spans="3:3" x14ac:dyDescent="0.25">
      <c r="C97" s="54"/>
    </row>
    <row r="98" spans="3:3" ht="28.5" x14ac:dyDescent="0.25">
      <c r="C98" s="55" t="s">
        <v>78</v>
      </c>
    </row>
    <row r="99" spans="3:3" x14ac:dyDescent="0.25">
      <c r="C99" s="54"/>
    </row>
    <row r="100" spans="3:3" ht="42.75" x14ac:dyDescent="0.25">
      <c r="C100" s="55" t="s">
        <v>77</v>
      </c>
    </row>
  </sheetData>
  <mergeCells count="8">
    <mergeCell ref="C89:D89"/>
    <mergeCell ref="C82:D82"/>
    <mergeCell ref="C14:D14"/>
    <mergeCell ref="C22:D22"/>
    <mergeCell ref="C29:D29"/>
    <mergeCell ref="C42:D42"/>
    <mergeCell ref="C61:D61"/>
    <mergeCell ref="C73:D7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Nessa</dc:creator>
  <cp:lastModifiedBy>Nessa</cp:lastModifiedBy>
  <dcterms:created xsi:type="dcterms:W3CDTF">2014-10-31T06:33:53Z</dcterms:created>
  <dcterms:modified xsi:type="dcterms:W3CDTF">2014-11-10T19:08:43Z</dcterms:modified>
</cp:coreProperties>
</file>